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50 ppm Provect CH4 Calc" sheetId="1" r:id="rId1"/>
    <sheet name="100 ppm Provect CH4 Calc" sheetId="2" r:id="rId2"/>
    <sheet name="75 ppm Provect CH4 Calc" sheetId="3" r:id="rId3"/>
    <sheet name="50 ppm Provect CH4 Calc" sheetId="4" r:id="rId4"/>
  </sheets>
  <definedNames/>
  <calcPr fullCalcOnLoad="1"/>
</workbook>
</file>

<file path=xl/sharedStrings.xml><?xml version="1.0" encoding="utf-8"?>
<sst xmlns="http://schemas.openxmlformats.org/spreadsheetml/2006/main" count="117" uniqueCount="28">
  <si>
    <t>Calculated impacted liquid</t>
  </si>
  <si>
    <t>English (1) or Metric (2) Units</t>
  </si>
  <si>
    <t>Customer:</t>
  </si>
  <si>
    <t>Contact:</t>
  </si>
  <si>
    <t>Site Location:</t>
  </si>
  <si>
    <t>Proposal Number:</t>
  </si>
  <si>
    <t>Site Information</t>
  </si>
  <si>
    <t>Treatment Zone Dimensions</t>
  </si>
  <si>
    <t>Length of targeted zone (parallel to gw flow)</t>
  </si>
  <si>
    <t>Depth to top of treatment zone</t>
  </si>
  <si>
    <t>Depth to bottom of treatment zone</t>
  </si>
  <si>
    <t>Treatment zone thickness</t>
  </si>
  <si>
    <t>Calculated Volume</t>
  </si>
  <si>
    <t>or enter Area</t>
  </si>
  <si>
    <t>Methane Inhibitor Calculations</t>
  </si>
  <si>
    <t>Estimated Porosity</t>
  </si>
  <si>
    <t>%</t>
  </si>
  <si>
    <t>Methane Inhibitor for Project</t>
  </si>
  <si>
    <t>lbs</t>
  </si>
  <si>
    <t>Width of targeted zone (perpendicular to gw flow)</t>
  </si>
  <si>
    <t>Provectus Environmental Products                                        Modifed RYR Antimethanogen Supplement</t>
  </si>
  <si>
    <t>info@provectus.com</t>
  </si>
  <si>
    <t>PLEASE CONTACT US FOR PRICING INFORMATION AND DELIVERY QUOTES</t>
  </si>
  <si>
    <t>ROUND TO 55 lb units</t>
  </si>
  <si>
    <t xml:space="preserve"> </t>
  </si>
  <si>
    <t>Targeted RYR Conc in GW</t>
  </si>
  <si>
    <t>ppm</t>
  </si>
  <si>
    <t>Targeted Dosage (ppm)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</si>
</sst>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6"/>
      <color indexed="30"/>
      <name val="BankGothic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6"/>
      <color rgb="FF0070C0"/>
      <name val="BankGothic Md BT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4" fontId="0" fillId="0" borderId="0" xfId="57" applyNumberFormat="1" applyBorder="1">
      <alignment/>
      <protection/>
    </xf>
    <xf numFmtId="0" fontId="0" fillId="0" borderId="0" xfId="0" applyFill="1" applyAlignment="1">
      <alignment/>
    </xf>
    <xf numFmtId="0" fontId="0" fillId="0" borderId="0" xfId="57" applyFill="1" applyBorder="1" applyAlignment="1">
      <alignment horizontal="center"/>
      <protection/>
    </xf>
    <xf numFmtId="0" fontId="4" fillId="0" borderId="0" xfId="57" applyFont="1" applyBorder="1">
      <alignment/>
      <protection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0" xfId="57" applyFont="1" applyFill="1" applyBorder="1">
      <alignment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1" xfId="0" applyFill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10" xfId="57" applyFill="1" applyBorder="1" applyAlignment="1">
      <alignment horizontal="center"/>
      <protection/>
    </xf>
    <xf numFmtId="0" fontId="0" fillId="32" borderId="11" xfId="0" applyFont="1" applyFill="1" applyBorder="1" applyAlignment="1">
      <alignment horizontal="left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 horizontal="left"/>
    </xf>
    <xf numFmtId="0" fontId="0" fillId="32" borderId="13" xfId="0" applyFill="1" applyBorder="1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2" fillId="0" borderId="15" xfId="57" applyFont="1" applyBorder="1" applyAlignment="1">
      <alignment horizontal="center"/>
      <protection/>
    </xf>
    <xf numFmtId="0" fontId="2" fillId="0" borderId="14" xfId="57" applyFont="1" applyBorder="1" applyAlignment="1">
      <alignment horizontal="center"/>
      <protection/>
    </xf>
    <xf numFmtId="0" fontId="3" fillId="0" borderId="14" xfId="57" applyFont="1" applyBorder="1">
      <alignment/>
      <protection/>
    </xf>
    <xf numFmtId="0" fontId="0" fillId="0" borderId="14" xfId="57" applyBorder="1">
      <alignment/>
      <protection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7" xfId="57" applyFont="1" applyBorder="1">
      <alignment/>
      <protection/>
    </xf>
    <xf numFmtId="0" fontId="0" fillId="0" borderId="17" xfId="57" applyBorder="1">
      <alignment/>
      <protection/>
    </xf>
    <xf numFmtId="0" fontId="4" fillId="0" borderId="17" xfId="57" applyFont="1" applyFill="1" applyBorder="1">
      <alignment/>
      <protection/>
    </xf>
    <xf numFmtId="0" fontId="0" fillId="0" borderId="18" xfId="0" applyFill="1" applyBorder="1" applyAlignment="1">
      <alignment/>
    </xf>
    <xf numFmtId="0" fontId="5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0" xfId="0" applyNumberForma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8" xfId="0" applyFont="1" applyBorder="1" applyAlignment="1">
      <alignment/>
    </xf>
    <xf numFmtId="0" fontId="37" fillId="0" borderId="17" xfId="53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6" fillId="34" borderId="11" xfId="57" applyFont="1" applyFill="1" applyBorder="1" applyAlignment="1">
      <alignment horizontal="center" vertical="center" wrapText="1"/>
      <protection/>
    </xf>
    <xf numFmtId="0" fontId="46" fillId="34" borderId="12" xfId="57" applyFont="1" applyFill="1" applyBorder="1" applyAlignment="1">
      <alignment horizontal="center" vertical="center" wrapText="1"/>
      <protection/>
    </xf>
    <xf numFmtId="0" fontId="46" fillId="34" borderId="13" xfId="57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ovectu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ovectus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ovectus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ovectus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9.140625" style="0" customWidth="1"/>
    <col min="2" max="2" width="9.421875" style="0" customWidth="1"/>
    <col min="3" max="3" width="13.140625" style="0" customWidth="1"/>
    <col min="4" max="4" width="10.28125" style="0" customWidth="1"/>
    <col min="5" max="5" width="18.57421875" style="0" customWidth="1"/>
    <col min="6" max="6" width="11.7109375" style="0" bestFit="1" customWidth="1"/>
  </cols>
  <sheetData>
    <row r="1" spans="1:5" ht="54" customHeight="1">
      <c r="A1" s="70" t="s">
        <v>20</v>
      </c>
      <c r="B1" s="71"/>
      <c r="C1" s="71"/>
      <c r="D1" s="71"/>
      <c r="E1" s="72"/>
    </row>
    <row r="2" spans="1:5" ht="18.75">
      <c r="A2" s="40"/>
      <c r="B2" s="41"/>
      <c r="C2" s="42"/>
      <c r="D2" s="43"/>
      <c r="E2" s="44"/>
    </row>
    <row r="3" spans="1:5" ht="12.75">
      <c r="A3" s="45" t="s">
        <v>1</v>
      </c>
      <c r="B3" s="22">
        <v>1</v>
      </c>
      <c r="C3" s="1"/>
      <c r="D3" s="1"/>
      <c r="E3" s="46"/>
    </row>
    <row r="4" spans="1:5" ht="12.75">
      <c r="A4" s="47"/>
      <c r="B4" s="1"/>
      <c r="C4" s="1"/>
      <c r="D4" s="1"/>
      <c r="E4" s="46"/>
    </row>
    <row r="5" spans="1:5" ht="12.75">
      <c r="A5" s="45" t="s">
        <v>2</v>
      </c>
      <c r="B5" s="23" t="s">
        <v>24</v>
      </c>
      <c r="C5" s="24"/>
      <c r="D5" s="25"/>
      <c r="E5" s="46"/>
    </row>
    <row r="6" spans="1:5" ht="12.75">
      <c r="A6" s="48"/>
      <c r="B6" s="1"/>
      <c r="C6" s="1"/>
      <c r="D6" s="1"/>
      <c r="E6" s="46"/>
    </row>
    <row r="7" spans="1:5" ht="12.75" customHeight="1" hidden="1">
      <c r="A7" s="48"/>
      <c r="B7" s="1"/>
      <c r="C7" s="1"/>
      <c r="D7" s="1"/>
      <c r="E7" s="46"/>
    </row>
    <row r="8" spans="1:5" ht="12.75" customHeight="1" hidden="1">
      <c r="A8" s="48"/>
      <c r="B8" s="1"/>
      <c r="C8" s="1"/>
      <c r="D8" s="1"/>
      <c r="E8" s="46"/>
    </row>
    <row r="9" spans="1:5" ht="12.75" customHeight="1" hidden="1">
      <c r="A9" s="48"/>
      <c r="B9" s="1"/>
      <c r="C9" s="1"/>
      <c r="D9" s="1"/>
      <c r="E9" s="46"/>
    </row>
    <row r="10" spans="1:5" ht="12.75" customHeight="1" hidden="1">
      <c r="A10" s="48"/>
      <c r="B10" s="1"/>
      <c r="C10" s="1"/>
      <c r="D10" s="1"/>
      <c r="E10" s="46"/>
    </row>
    <row r="11" spans="1:5" ht="12.75" customHeight="1" hidden="1">
      <c r="A11" s="48"/>
      <c r="B11" s="1"/>
      <c r="C11" s="1"/>
      <c r="D11" s="1"/>
      <c r="E11" s="46"/>
    </row>
    <row r="12" spans="1:5" ht="12.75" customHeight="1" hidden="1">
      <c r="A12" s="48"/>
      <c r="B12" s="1"/>
      <c r="C12" s="1"/>
      <c r="D12" s="1"/>
      <c r="E12" s="46"/>
    </row>
    <row r="13" spans="1:5" ht="12.75" customHeight="1" hidden="1">
      <c r="A13" s="48"/>
      <c r="B13" s="1"/>
      <c r="C13" s="1"/>
      <c r="D13" s="1"/>
      <c r="E13" s="46"/>
    </row>
    <row r="14" spans="1:5" ht="12.75" customHeight="1" hidden="1">
      <c r="A14" s="48"/>
      <c r="B14" s="1"/>
      <c r="C14" s="1"/>
      <c r="D14" s="1"/>
      <c r="E14" s="46"/>
    </row>
    <row r="15" spans="1:5" ht="12.75" customHeight="1" hidden="1">
      <c r="A15" s="48"/>
      <c r="B15" s="1"/>
      <c r="C15" s="1"/>
      <c r="D15" s="1"/>
      <c r="E15" s="46"/>
    </row>
    <row r="16" spans="1:5" ht="12.75" customHeight="1" hidden="1">
      <c r="A16" s="48"/>
      <c r="B16" s="1"/>
      <c r="C16" s="1"/>
      <c r="D16" s="1"/>
      <c r="E16" s="46"/>
    </row>
    <row r="17" spans="1:5" ht="12.75" customHeight="1" hidden="1">
      <c r="A17" s="48"/>
      <c r="B17" s="1"/>
      <c r="C17" s="1"/>
      <c r="D17" s="1"/>
      <c r="E17" s="46"/>
    </row>
    <row r="18" spans="1:5" ht="12.75" customHeight="1" hidden="1">
      <c r="A18" s="48"/>
      <c r="B18" s="1"/>
      <c r="C18" s="1"/>
      <c r="D18" s="1"/>
      <c r="E18" s="46"/>
    </row>
    <row r="19" spans="1:5" ht="12.75">
      <c r="A19" s="49" t="s">
        <v>3</v>
      </c>
      <c r="B19" s="23" t="s">
        <v>24</v>
      </c>
      <c r="C19" s="24"/>
      <c r="D19" s="25"/>
      <c r="E19" s="46"/>
    </row>
    <row r="20" spans="1:5" ht="12.75">
      <c r="A20" s="50"/>
      <c r="B20" s="9"/>
      <c r="C20" s="9"/>
      <c r="D20" s="9"/>
      <c r="E20" s="46"/>
    </row>
    <row r="21" spans="1:5" ht="12.75">
      <c r="A21" s="49" t="s">
        <v>4</v>
      </c>
      <c r="B21" s="23" t="s">
        <v>24</v>
      </c>
      <c r="C21" s="24"/>
      <c r="D21" s="25"/>
      <c r="E21" s="46"/>
    </row>
    <row r="22" spans="1:5" ht="12.75">
      <c r="A22" s="50"/>
      <c r="B22" s="9"/>
      <c r="C22" s="9"/>
      <c r="D22" s="9"/>
      <c r="E22" s="46"/>
    </row>
    <row r="23" spans="1:5" s="5" customFormat="1" ht="12.75">
      <c r="A23" s="51" t="s">
        <v>27</v>
      </c>
      <c r="B23" s="15">
        <v>150</v>
      </c>
      <c r="C23" s="16"/>
      <c r="D23" s="17"/>
      <c r="E23" s="52"/>
    </row>
    <row r="24" spans="1:5" s="5" customFormat="1" ht="12.75">
      <c r="A24" s="14"/>
      <c r="B24" s="16"/>
      <c r="C24" s="16"/>
      <c r="D24" s="16"/>
      <c r="E24" s="9"/>
    </row>
    <row r="25" spans="1:5" ht="12.75">
      <c r="A25" s="49" t="s">
        <v>5</v>
      </c>
      <c r="B25" s="26" t="s">
        <v>24</v>
      </c>
      <c r="C25" s="24"/>
      <c r="D25" s="25"/>
      <c r="E25" s="46"/>
    </row>
    <row r="26" spans="1:5" ht="12.75">
      <c r="A26" s="49"/>
      <c r="B26" s="7"/>
      <c r="C26" s="9"/>
      <c r="D26" s="9"/>
      <c r="E26" s="52"/>
    </row>
    <row r="27" spans="1:5" ht="12.75">
      <c r="A27" s="66" t="s">
        <v>6</v>
      </c>
      <c r="B27" s="67"/>
      <c r="C27" s="67"/>
      <c r="D27" s="67"/>
      <c r="E27" s="68"/>
    </row>
    <row r="28" spans="1:7" ht="12.75">
      <c r="A28" s="48"/>
      <c r="B28" s="1"/>
      <c r="C28" s="1"/>
      <c r="D28" s="1"/>
      <c r="E28" s="46"/>
      <c r="F28" s="69"/>
      <c r="G28" s="44"/>
    </row>
    <row r="29" spans="1:7" ht="12.75">
      <c r="A29" s="53" t="s">
        <v>7</v>
      </c>
      <c r="B29" s="8"/>
      <c r="C29" s="1"/>
      <c r="D29" s="1"/>
      <c r="E29" s="46"/>
      <c r="F29" s="73" t="s">
        <v>13</v>
      </c>
      <c r="G29" s="74"/>
    </row>
    <row r="30" spans="1:7" ht="12.75">
      <c r="A30" s="48"/>
      <c r="B30" s="1"/>
      <c r="C30" s="1"/>
      <c r="D30" s="1"/>
      <c r="E30" s="46"/>
      <c r="F30" s="48"/>
      <c r="G30" s="46"/>
    </row>
    <row r="31" spans="1:7" ht="12.75">
      <c r="A31" s="47" t="s">
        <v>19</v>
      </c>
      <c r="B31" s="54"/>
      <c r="C31" s="1"/>
      <c r="D31" s="22">
        <v>182</v>
      </c>
      <c r="E31" s="46" t="str">
        <f>IF($B$3=1,"ft",IF($B$3=2,"m","Please choose units"))</f>
        <v>ft</v>
      </c>
      <c r="F31" s="22"/>
      <c r="G31" s="46" t="str">
        <f>IF($B$3=1,"ft2",IF($B$3=2,"m2","Please choose units"))</f>
        <v>ft2</v>
      </c>
    </row>
    <row r="32" spans="1:7" ht="12.75">
      <c r="A32" s="47" t="s">
        <v>8</v>
      </c>
      <c r="B32" s="54"/>
      <c r="C32" s="1"/>
      <c r="D32" s="27">
        <v>182</v>
      </c>
      <c r="E32" s="46" t="str">
        <f>IF($B$3=1,"ft",IF($B$3=2,"m","Please choose units"))</f>
        <v>ft</v>
      </c>
      <c r="F32" s="61"/>
      <c r="G32" s="63"/>
    </row>
    <row r="33" spans="1:5" ht="12.75">
      <c r="A33" s="47" t="s">
        <v>9</v>
      </c>
      <c r="B33" s="54"/>
      <c r="C33" s="1"/>
      <c r="D33" s="22">
        <v>10</v>
      </c>
      <c r="E33" s="46" t="str">
        <f>IF($B$3=1,"ft",IF($B$3=2,"m","Please choose units"))</f>
        <v>ft</v>
      </c>
    </row>
    <row r="34" spans="1:5" ht="12.75">
      <c r="A34" s="47" t="s">
        <v>10</v>
      </c>
      <c r="B34" s="54"/>
      <c r="C34" s="1"/>
      <c r="D34" s="22">
        <v>20</v>
      </c>
      <c r="E34" s="46" t="str">
        <f>IF($B$3=1,"ft",IF($B$3=2,"m","Please choose units"))</f>
        <v>ft</v>
      </c>
    </row>
    <row r="35" spans="1:5" ht="12.75">
      <c r="A35" s="47" t="s">
        <v>11</v>
      </c>
      <c r="B35" s="54"/>
      <c r="C35" s="1"/>
      <c r="D35" s="10">
        <f>D34-D33</f>
        <v>10</v>
      </c>
      <c r="E35" s="46" t="str">
        <f>IF($B$3=1,"ft",IF($B$3=2,"m","Please choose units"))</f>
        <v>ft</v>
      </c>
    </row>
    <row r="36" spans="1:5" ht="12.75">
      <c r="A36" s="47" t="s">
        <v>12</v>
      </c>
      <c r="B36" s="54"/>
      <c r="C36" s="1"/>
      <c r="D36" s="11">
        <f>IF(F31=0,D31*D32*D35,F31*D35)</f>
        <v>331240</v>
      </c>
      <c r="E36" s="46" t="str">
        <f>IF($B$3=1,"ft3",IF($B$3=2,"m3","Please choose units"))</f>
        <v>ft3</v>
      </c>
    </row>
    <row r="37" spans="1:5" ht="12.75">
      <c r="A37" s="48"/>
      <c r="B37" s="1"/>
      <c r="C37" s="1"/>
      <c r="D37" s="1"/>
      <c r="E37" s="46"/>
    </row>
    <row r="38" spans="1:5" ht="12.75">
      <c r="A38" s="53" t="s">
        <v>14</v>
      </c>
      <c r="B38" s="8"/>
      <c r="C38" s="1"/>
      <c r="D38" s="1"/>
      <c r="E38" s="46"/>
    </row>
    <row r="39" spans="1:5" ht="12.75">
      <c r="A39" s="48"/>
      <c r="B39" s="1"/>
      <c r="C39" s="1"/>
      <c r="D39" s="9"/>
      <c r="E39" s="46"/>
    </row>
    <row r="40" spans="1:5" ht="12.75">
      <c r="A40" s="50" t="s">
        <v>15</v>
      </c>
      <c r="B40" s="6"/>
      <c r="C40" s="1"/>
      <c r="D40" s="28">
        <v>35</v>
      </c>
      <c r="E40" s="55" t="s">
        <v>16</v>
      </c>
    </row>
    <row r="41" spans="1:5" ht="12.75">
      <c r="A41" s="50" t="s">
        <v>0</v>
      </c>
      <c r="B41" s="4"/>
      <c r="C41" s="1"/>
      <c r="D41" s="13">
        <f>D36*D40/100</f>
        <v>115934</v>
      </c>
      <c r="E41" s="55" t="str">
        <f>IF($B$3=1,"ft3",IF($B$3=2,"m3","Please choose units"))</f>
        <v>ft3</v>
      </c>
    </row>
    <row r="42" spans="1:5" ht="12.75">
      <c r="A42" s="50"/>
      <c r="B42" s="2"/>
      <c r="C42" s="1"/>
      <c r="D42" s="3"/>
      <c r="E42" s="46"/>
    </row>
    <row r="43" spans="1:5" ht="12.75">
      <c r="A43" s="50" t="s">
        <v>17</v>
      </c>
      <c r="B43" s="4"/>
      <c r="C43" s="54" t="s">
        <v>24</v>
      </c>
      <c r="D43" s="12">
        <f>IF($B$3=1,D41*150*28.3167/453592,IF($B$3=2,D41*150*1000/453592,0))</f>
        <v>1085.6237426365544</v>
      </c>
      <c r="E43" s="55" t="s">
        <v>18</v>
      </c>
    </row>
    <row r="44" spans="1:5" ht="12.75">
      <c r="A44" s="47" t="s">
        <v>23</v>
      </c>
      <c r="B44" s="1"/>
      <c r="C44" s="54"/>
      <c r="D44" s="56">
        <f>SUM(D43)/55</f>
        <v>19.738613502482806</v>
      </c>
      <c r="E44" s="46"/>
    </row>
    <row r="45" spans="1:5" ht="12.75">
      <c r="A45" s="48"/>
      <c r="B45" s="1"/>
      <c r="C45" s="1"/>
      <c r="D45" s="1"/>
      <c r="E45" s="46"/>
    </row>
    <row r="46" spans="1:5" ht="12.75">
      <c r="A46" s="57" t="s">
        <v>22</v>
      </c>
      <c r="B46" s="58"/>
      <c r="C46" s="58"/>
      <c r="D46" s="58"/>
      <c r="E46" s="59"/>
    </row>
    <row r="47" spans="1:5" ht="12.75">
      <c r="A47" s="60" t="s">
        <v>21</v>
      </c>
      <c r="B47" s="1"/>
      <c r="C47" s="1"/>
      <c r="D47" s="1"/>
      <c r="E47" s="46"/>
    </row>
    <row r="48" spans="1:5" ht="12.75">
      <c r="A48" s="61"/>
      <c r="B48" s="62"/>
      <c r="C48" s="62"/>
      <c r="D48" s="62"/>
      <c r="E48" s="63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</sheetData>
  <sheetProtection/>
  <mergeCells count="2">
    <mergeCell ref="A1:E1"/>
    <mergeCell ref="A27:E27"/>
  </mergeCells>
  <hyperlinks>
    <hyperlink ref="A47" r:id="rId1" display="info@provectus.com"/>
  </hyperlinks>
  <printOptions/>
  <pageMargins left="0.25" right="0.25" top="0.75" bottom="0.75" header="0.3" footer="0.3"/>
  <pageSetup fitToHeight="1" fitToWidth="1" horizontalDpi="600" verticalDpi="600" orientation="landscape" r:id="rId2"/>
  <headerFooter>
    <oddHeader>&amp;R&amp;Z&amp;F</oddHeader>
    <oddFooter>&amp;L&amp;A&amp;CPage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9.140625" style="0" customWidth="1"/>
    <col min="2" max="2" width="9.421875" style="0" customWidth="1"/>
    <col min="3" max="3" width="13.140625" style="0" customWidth="1"/>
    <col min="4" max="4" width="10.28125" style="0" customWidth="1"/>
    <col min="5" max="5" width="18.57421875" style="0" customWidth="1"/>
    <col min="6" max="6" width="11.7109375" style="0" bestFit="1" customWidth="1"/>
  </cols>
  <sheetData>
    <row r="1" spans="1:5" ht="54" customHeight="1">
      <c r="A1" s="70" t="s">
        <v>20</v>
      </c>
      <c r="B1" s="71"/>
      <c r="C1" s="71"/>
      <c r="D1" s="71"/>
      <c r="E1" s="72"/>
    </row>
    <row r="2" spans="1:5" ht="18.75">
      <c r="A2" s="40"/>
      <c r="B2" s="41"/>
      <c r="C2" s="42"/>
      <c r="D2" s="43"/>
      <c r="E2" s="44"/>
    </row>
    <row r="3" spans="1:5" ht="12.75">
      <c r="A3" s="45" t="s">
        <v>1</v>
      </c>
      <c r="B3" s="22">
        <v>1</v>
      </c>
      <c r="C3" s="1"/>
      <c r="D3" s="1"/>
      <c r="E3" s="46"/>
    </row>
    <row r="4" spans="1:5" ht="12.75">
      <c r="A4" s="47"/>
      <c r="B4" s="1"/>
      <c r="C4" s="1"/>
      <c r="D4" s="1"/>
      <c r="E4" s="46"/>
    </row>
    <row r="5" spans="1:5" ht="12.75">
      <c r="A5" s="45" t="s">
        <v>2</v>
      </c>
      <c r="B5" s="23"/>
      <c r="C5" s="24"/>
      <c r="D5" s="25"/>
      <c r="E5" s="46"/>
    </row>
    <row r="6" spans="1:5" ht="12.75">
      <c r="A6" s="48"/>
      <c r="B6" s="1"/>
      <c r="C6" s="1"/>
      <c r="D6" s="1"/>
      <c r="E6" s="46"/>
    </row>
    <row r="7" spans="1:5" ht="12.75" customHeight="1" hidden="1">
      <c r="A7" s="48"/>
      <c r="B7" s="1"/>
      <c r="C7" s="1"/>
      <c r="D7" s="1"/>
      <c r="E7" s="46"/>
    </row>
    <row r="8" spans="1:5" ht="12.75" customHeight="1" hidden="1">
      <c r="A8" s="48"/>
      <c r="B8" s="1"/>
      <c r="C8" s="1"/>
      <c r="D8" s="1"/>
      <c r="E8" s="46"/>
    </row>
    <row r="9" spans="1:5" ht="12.75" customHeight="1" hidden="1">
      <c r="A9" s="48"/>
      <c r="B9" s="1"/>
      <c r="C9" s="1"/>
      <c r="D9" s="1"/>
      <c r="E9" s="46"/>
    </row>
    <row r="10" spans="1:5" ht="12.75" customHeight="1" hidden="1">
      <c r="A10" s="48"/>
      <c r="B10" s="1"/>
      <c r="C10" s="1"/>
      <c r="D10" s="1"/>
      <c r="E10" s="46"/>
    </row>
    <row r="11" spans="1:5" ht="12.75" customHeight="1" hidden="1">
      <c r="A11" s="48"/>
      <c r="B11" s="1"/>
      <c r="C11" s="1"/>
      <c r="D11" s="1"/>
      <c r="E11" s="46"/>
    </row>
    <row r="12" spans="1:5" ht="12.75" customHeight="1" hidden="1">
      <c r="A12" s="48"/>
      <c r="B12" s="1"/>
      <c r="C12" s="1"/>
      <c r="D12" s="1"/>
      <c r="E12" s="46"/>
    </row>
    <row r="13" spans="1:5" ht="12.75" customHeight="1" hidden="1">
      <c r="A13" s="48"/>
      <c r="B13" s="1"/>
      <c r="C13" s="1"/>
      <c r="D13" s="1"/>
      <c r="E13" s="46"/>
    </row>
    <row r="14" spans="1:5" ht="12.75" customHeight="1" hidden="1">
      <c r="A14" s="48"/>
      <c r="B14" s="1"/>
      <c r="C14" s="1"/>
      <c r="D14" s="1"/>
      <c r="E14" s="46"/>
    </row>
    <row r="15" spans="1:5" ht="12.75" customHeight="1" hidden="1">
      <c r="A15" s="48"/>
      <c r="B15" s="1"/>
      <c r="C15" s="1"/>
      <c r="D15" s="1"/>
      <c r="E15" s="46"/>
    </row>
    <row r="16" spans="1:5" ht="12.75" customHeight="1" hidden="1">
      <c r="A16" s="48"/>
      <c r="B16" s="1"/>
      <c r="C16" s="1"/>
      <c r="D16" s="1"/>
      <c r="E16" s="46"/>
    </row>
    <row r="17" spans="1:5" ht="12.75" customHeight="1" hidden="1">
      <c r="A17" s="48"/>
      <c r="B17" s="1"/>
      <c r="C17" s="1"/>
      <c r="D17" s="1"/>
      <c r="E17" s="46"/>
    </row>
    <row r="18" spans="1:5" ht="12.75" customHeight="1" hidden="1">
      <c r="A18" s="48"/>
      <c r="B18" s="1"/>
      <c r="C18" s="1"/>
      <c r="D18" s="1"/>
      <c r="E18" s="46"/>
    </row>
    <row r="19" spans="1:5" ht="12.75">
      <c r="A19" s="49" t="s">
        <v>3</v>
      </c>
      <c r="B19" s="29"/>
      <c r="C19" s="30"/>
      <c r="D19" s="31"/>
      <c r="E19" s="46"/>
    </row>
    <row r="20" spans="1:5" ht="12.75">
      <c r="A20" s="50"/>
      <c r="B20" s="9"/>
      <c r="C20" s="9"/>
      <c r="D20" s="9"/>
      <c r="E20" s="46"/>
    </row>
    <row r="21" spans="1:5" ht="12.75">
      <c r="A21" s="49" t="s">
        <v>4</v>
      </c>
      <c r="B21" s="29"/>
      <c r="C21" s="30"/>
      <c r="D21" s="31"/>
      <c r="E21" s="46"/>
    </row>
    <row r="22" spans="1:5" ht="12.75">
      <c r="A22" s="50"/>
      <c r="B22" s="9"/>
      <c r="C22" s="9"/>
      <c r="D22" s="9"/>
      <c r="E22" s="46"/>
    </row>
    <row r="23" spans="1:5" s="5" customFormat="1" ht="12.75">
      <c r="A23" s="51" t="s">
        <v>27</v>
      </c>
      <c r="B23" s="15">
        <v>100</v>
      </c>
      <c r="C23" s="16"/>
      <c r="D23" s="17"/>
      <c r="E23" s="52"/>
    </row>
    <row r="24" spans="1:5" s="5" customFormat="1" ht="12.75">
      <c r="A24" s="51"/>
      <c r="B24" s="20"/>
      <c r="C24" s="20"/>
      <c r="D24" s="20"/>
      <c r="E24" s="52"/>
    </row>
    <row r="25" spans="1:5" ht="12.75">
      <c r="A25" s="49" t="s">
        <v>5</v>
      </c>
      <c r="B25" s="29"/>
      <c r="C25" s="30"/>
      <c r="D25" s="31"/>
      <c r="E25" s="46"/>
    </row>
    <row r="26" spans="1:5" ht="12.75">
      <c r="A26" s="49"/>
      <c r="B26" s="7"/>
      <c r="C26" s="9"/>
      <c r="D26" s="9"/>
      <c r="E26" s="52"/>
    </row>
    <row r="27" spans="1:5" ht="12.75">
      <c r="A27" s="66" t="s">
        <v>6</v>
      </c>
      <c r="B27" s="67"/>
      <c r="C27" s="67"/>
      <c r="D27" s="67"/>
      <c r="E27" s="68"/>
    </row>
    <row r="28" spans="1:7" ht="12.75">
      <c r="A28" s="48"/>
      <c r="B28" s="1"/>
      <c r="C28" s="1"/>
      <c r="D28" s="1"/>
      <c r="E28" s="46"/>
      <c r="F28" s="69"/>
      <c r="G28" s="44"/>
    </row>
    <row r="29" spans="1:7" ht="12.75">
      <c r="A29" s="53" t="s">
        <v>7</v>
      </c>
      <c r="B29" s="8"/>
      <c r="C29" s="1"/>
      <c r="D29" s="1"/>
      <c r="E29" s="46"/>
      <c r="F29" s="73" t="s">
        <v>13</v>
      </c>
      <c r="G29" s="74"/>
    </row>
    <row r="30" spans="1:7" ht="12.75">
      <c r="A30" s="48"/>
      <c r="B30" s="1"/>
      <c r="C30" s="1"/>
      <c r="D30" s="1"/>
      <c r="E30" s="46"/>
      <c r="F30" s="48"/>
      <c r="G30" s="46"/>
    </row>
    <row r="31" spans="1:7" ht="12.75">
      <c r="A31" s="47" t="s">
        <v>19</v>
      </c>
      <c r="B31" s="54"/>
      <c r="C31" s="1"/>
      <c r="D31" s="22">
        <v>45</v>
      </c>
      <c r="E31" s="46" t="str">
        <f>IF($B$3=1,"ft",IF($B$3=2,"m","Please choose units"))</f>
        <v>ft</v>
      </c>
      <c r="F31" s="22"/>
      <c r="G31" s="46" t="str">
        <f>IF($B$3=1,"ft2",IF($B$3=2,"m2","Please choose units"))</f>
        <v>ft2</v>
      </c>
    </row>
    <row r="32" spans="1:7" ht="12.75">
      <c r="A32" s="47" t="s">
        <v>8</v>
      </c>
      <c r="B32" s="54"/>
      <c r="C32" s="1"/>
      <c r="D32" s="27">
        <v>90</v>
      </c>
      <c r="E32" s="46" t="str">
        <f>IF($B$3=1,"ft",IF($B$3=2,"m","Please choose units"))</f>
        <v>ft</v>
      </c>
      <c r="F32" s="61"/>
      <c r="G32" s="63"/>
    </row>
    <row r="33" spans="1:5" ht="12.75">
      <c r="A33" s="47" t="s">
        <v>9</v>
      </c>
      <c r="B33" s="54"/>
      <c r="C33" s="1"/>
      <c r="D33" s="22">
        <v>75</v>
      </c>
      <c r="E33" s="46" t="str">
        <f>IF($B$3=1,"ft",IF($B$3=2,"m","Please choose units"))</f>
        <v>ft</v>
      </c>
    </row>
    <row r="34" spans="1:5" ht="12.75">
      <c r="A34" s="47" t="s">
        <v>10</v>
      </c>
      <c r="B34" s="54"/>
      <c r="C34" s="1"/>
      <c r="D34" s="22">
        <v>135</v>
      </c>
      <c r="E34" s="46" t="str">
        <f>IF($B$3=1,"ft",IF($B$3=2,"m","Please choose units"))</f>
        <v>ft</v>
      </c>
    </row>
    <row r="35" spans="1:5" ht="12.75">
      <c r="A35" s="47" t="s">
        <v>11</v>
      </c>
      <c r="B35" s="54"/>
      <c r="C35" s="1"/>
      <c r="D35" s="10">
        <f>D34-D33</f>
        <v>60</v>
      </c>
      <c r="E35" s="46" t="str">
        <f>IF($B$3=1,"ft",IF($B$3=2,"m","Please choose units"))</f>
        <v>ft</v>
      </c>
    </row>
    <row r="36" spans="1:5" ht="12.75">
      <c r="A36" s="47" t="s">
        <v>12</v>
      </c>
      <c r="B36" s="54"/>
      <c r="C36" s="1"/>
      <c r="D36" s="11">
        <f>IF(F31=0,D31*D32*D35,F31*D35)</f>
        <v>243000</v>
      </c>
      <c r="E36" s="46" t="str">
        <f>IF($B$3=1,"ft3",IF($B$3=2,"m3","Please choose units"))</f>
        <v>ft3</v>
      </c>
    </row>
    <row r="37" spans="1:5" ht="12.75">
      <c r="A37" s="48"/>
      <c r="B37" s="1"/>
      <c r="C37" s="1"/>
      <c r="D37" s="1"/>
      <c r="E37" s="46"/>
    </row>
    <row r="38" spans="1:5" ht="12.75">
      <c r="A38" s="53" t="s">
        <v>14</v>
      </c>
      <c r="B38" s="8"/>
      <c r="C38" s="1"/>
      <c r="D38" s="1"/>
      <c r="E38" s="46"/>
    </row>
    <row r="39" spans="1:5" ht="12.75">
      <c r="A39" s="48"/>
      <c r="B39" s="1"/>
      <c r="C39" s="1"/>
      <c r="D39" s="9"/>
      <c r="E39" s="46"/>
    </row>
    <row r="40" spans="1:5" ht="12.75">
      <c r="A40" s="50" t="s">
        <v>15</v>
      </c>
      <c r="B40" s="6"/>
      <c r="C40" s="1"/>
      <c r="D40" s="28">
        <v>35</v>
      </c>
      <c r="E40" s="55" t="s">
        <v>16</v>
      </c>
    </row>
    <row r="41" spans="1:5" ht="12.75">
      <c r="A41" s="50" t="s">
        <v>0</v>
      </c>
      <c r="B41" s="4"/>
      <c r="C41" s="1"/>
      <c r="D41" s="13">
        <f>D36*D40/100</f>
        <v>85050</v>
      </c>
      <c r="E41" s="55" t="str">
        <f>IF($B$3=1,"ft3",IF($B$3=2,"m3","Please choose units"))</f>
        <v>ft3</v>
      </c>
    </row>
    <row r="42" spans="1:5" ht="12.75">
      <c r="A42" s="50" t="s">
        <v>25</v>
      </c>
      <c r="B42" s="2"/>
      <c r="C42" s="1"/>
      <c r="D42" s="3">
        <v>100</v>
      </c>
      <c r="E42" s="55" t="s">
        <v>26</v>
      </c>
    </row>
    <row r="43" spans="1:5" ht="12.75">
      <c r="A43" s="50" t="s">
        <v>17</v>
      </c>
      <c r="B43" s="4"/>
      <c r="C43" s="54" t="s">
        <v>24</v>
      </c>
      <c r="D43" s="12">
        <f>IF($B$3=1,D41*100*28.3167/453592,IF($B$3=2,D41*100*1000/453592,0))</f>
        <v>530.9474891532478</v>
      </c>
      <c r="E43" s="55" t="s">
        <v>18</v>
      </c>
    </row>
    <row r="44" spans="1:5" ht="12.75">
      <c r="A44" s="47" t="s">
        <v>23</v>
      </c>
      <c r="B44" s="1"/>
      <c r="C44" s="54"/>
      <c r="D44" s="56">
        <f>SUM(D43)/55</f>
        <v>9.653590711877234</v>
      </c>
      <c r="E44" s="46"/>
    </row>
    <row r="45" spans="1:5" ht="12.75">
      <c r="A45" s="48"/>
      <c r="B45" s="1"/>
      <c r="C45" s="1"/>
      <c r="D45" s="1"/>
      <c r="E45" s="46"/>
    </row>
    <row r="46" spans="1:5" ht="12.75">
      <c r="A46" s="57" t="s">
        <v>22</v>
      </c>
      <c r="B46" s="58"/>
      <c r="C46" s="58"/>
      <c r="D46" s="58"/>
      <c r="E46" s="59"/>
    </row>
    <row r="47" spans="1:5" ht="12.75">
      <c r="A47" s="60" t="s">
        <v>21</v>
      </c>
      <c r="B47" s="1"/>
      <c r="C47" s="1"/>
      <c r="D47" s="1"/>
      <c r="E47" s="46"/>
    </row>
    <row r="48" spans="1:5" ht="12.75">
      <c r="A48" s="61"/>
      <c r="B48" s="62"/>
      <c r="C48" s="62"/>
      <c r="D48" s="62"/>
      <c r="E48" s="63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</sheetData>
  <sheetProtection/>
  <mergeCells count="5">
    <mergeCell ref="A1:E1"/>
    <mergeCell ref="A27:E27"/>
    <mergeCell ref="B19:D19"/>
    <mergeCell ref="B21:D21"/>
    <mergeCell ref="B25:D25"/>
  </mergeCells>
  <hyperlinks>
    <hyperlink ref="A47" r:id="rId1" display="info@provectus.com"/>
  </hyperlinks>
  <printOptions/>
  <pageMargins left="0.25" right="0.25" top="0.75" bottom="0.75" header="0.3" footer="0.3"/>
  <pageSetup fitToHeight="1" fitToWidth="1" horizontalDpi="600" verticalDpi="600" orientation="landscape" r:id="rId2"/>
  <headerFooter>
    <oddHeader>&amp;R&amp;Z&amp;F</oddHeader>
    <oddFooter>&amp;L&amp;A&amp;CPage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9.140625" style="0" customWidth="1"/>
    <col min="2" max="2" width="9.421875" style="0" customWidth="1"/>
    <col min="3" max="3" width="13.140625" style="0" customWidth="1"/>
    <col min="4" max="4" width="10.28125" style="0" customWidth="1"/>
    <col min="5" max="5" width="18.57421875" style="0" customWidth="1"/>
    <col min="6" max="6" width="11.7109375" style="0" bestFit="1" customWidth="1"/>
  </cols>
  <sheetData>
    <row r="1" spans="1:5" ht="54" customHeight="1">
      <c r="A1" s="70" t="s">
        <v>20</v>
      </c>
      <c r="B1" s="71"/>
      <c r="C1" s="71"/>
      <c r="D1" s="71"/>
      <c r="E1" s="72"/>
    </row>
    <row r="2" spans="1:5" ht="18.75">
      <c r="A2" s="40"/>
      <c r="B2" s="41"/>
      <c r="C2" s="42"/>
      <c r="D2" s="43"/>
      <c r="E2" s="44"/>
    </row>
    <row r="3" spans="1:5" ht="12.75">
      <c r="A3" s="45" t="s">
        <v>1</v>
      </c>
      <c r="B3" s="22">
        <v>1</v>
      </c>
      <c r="C3" s="1"/>
      <c r="D3" s="1"/>
      <c r="E3" s="46"/>
    </row>
    <row r="4" spans="1:5" ht="12.75">
      <c r="A4" s="47"/>
      <c r="B4" s="1"/>
      <c r="C4" s="1"/>
      <c r="D4" s="1"/>
      <c r="E4" s="46"/>
    </row>
    <row r="5" spans="1:5" ht="12.75">
      <c r="A5" s="45" t="s">
        <v>2</v>
      </c>
      <c r="B5" s="29"/>
      <c r="C5" s="32"/>
      <c r="D5" s="33"/>
      <c r="E5" s="46"/>
    </row>
    <row r="6" spans="1:5" ht="12.75">
      <c r="A6" s="48"/>
      <c r="B6" s="1"/>
      <c r="C6" s="1"/>
      <c r="D6" s="1"/>
      <c r="E6" s="46"/>
    </row>
    <row r="7" spans="1:5" ht="12.75" customHeight="1" hidden="1">
      <c r="A7" s="48"/>
      <c r="B7" s="1"/>
      <c r="C7" s="1"/>
      <c r="D7" s="1"/>
      <c r="E7" s="46"/>
    </row>
    <row r="8" spans="1:5" ht="12.75" customHeight="1" hidden="1">
      <c r="A8" s="48"/>
      <c r="B8" s="1"/>
      <c r="C8" s="1"/>
      <c r="D8" s="1"/>
      <c r="E8" s="46"/>
    </row>
    <row r="9" spans="1:5" ht="12.75" customHeight="1" hidden="1">
      <c r="A9" s="48"/>
      <c r="B9" s="1"/>
      <c r="C9" s="1"/>
      <c r="D9" s="1"/>
      <c r="E9" s="46"/>
    </row>
    <row r="10" spans="1:5" ht="12.75" customHeight="1" hidden="1">
      <c r="A10" s="48"/>
      <c r="B10" s="1"/>
      <c r="C10" s="1"/>
      <c r="D10" s="1"/>
      <c r="E10" s="46"/>
    </row>
    <row r="11" spans="1:5" ht="12.75" customHeight="1" hidden="1">
      <c r="A11" s="48"/>
      <c r="B11" s="1"/>
      <c r="C11" s="1"/>
      <c r="D11" s="1"/>
      <c r="E11" s="46"/>
    </row>
    <row r="12" spans="1:5" ht="12.75" customHeight="1" hidden="1">
      <c r="A12" s="48"/>
      <c r="B12" s="1"/>
      <c r="C12" s="1"/>
      <c r="D12" s="1"/>
      <c r="E12" s="46"/>
    </row>
    <row r="13" spans="1:5" ht="12.75" customHeight="1" hidden="1">
      <c r="A13" s="48"/>
      <c r="B13" s="1"/>
      <c r="C13" s="1"/>
      <c r="D13" s="1"/>
      <c r="E13" s="46"/>
    </row>
    <row r="14" spans="1:5" ht="12.75" customHeight="1" hidden="1">
      <c r="A14" s="48"/>
      <c r="B14" s="1"/>
      <c r="C14" s="1"/>
      <c r="D14" s="1"/>
      <c r="E14" s="46"/>
    </row>
    <row r="15" spans="1:5" ht="12.75" customHeight="1" hidden="1">
      <c r="A15" s="48"/>
      <c r="B15" s="1"/>
      <c r="C15" s="1"/>
      <c r="D15" s="1"/>
      <c r="E15" s="46"/>
    </row>
    <row r="16" spans="1:5" ht="12.75" customHeight="1" hidden="1">
      <c r="A16" s="48"/>
      <c r="B16" s="1"/>
      <c r="C16" s="1"/>
      <c r="D16" s="1"/>
      <c r="E16" s="46"/>
    </row>
    <row r="17" spans="1:5" ht="12.75" customHeight="1" hidden="1">
      <c r="A17" s="48"/>
      <c r="B17" s="1"/>
      <c r="C17" s="1"/>
      <c r="D17" s="1"/>
      <c r="E17" s="46"/>
    </row>
    <row r="18" spans="1:5" ht="12.75" customHeight="1" hidden="1">
      <c r="A18" s="48"/>
      <c r="B18" s="1"/>
      <c r="C18" s="1"/>
      <c r="D18" s="1"/>
      <c r="E18" s="46"/>
    </row>
    <row r="19" spans="1:5" ht="12.75">
      <c r="A19" s="49" t="s">
        <v>3</v>
      </c>
      <c r="B19" s="29"/>
      <c r="C19" s="32"/>
      <c r="D19" s="33"/>
      <c r="E19" s="46"/>
    </row>
    <row r="20" spans="1:5" ht="12.75">
      <c r="A20" s="50"/>
      <c r="B20" s="9"/>
      <c r="C20" s="9"/>
      <c r="D20" s="9"/>
      <c r="E20" s="46"/>
    </row>
    <row r="21" spans="1:5" ht="12.75">
      <c r="A21" s="49" t="s">
        <v>4</v>
      </c>
      <c r="B21" s="34"/>
      <c r="C21" s="35"/>
      <c r="D21" s="36"/>
      <c r="E21" s="46"/>
    </row>
    <row r="22" spans="1:5" s="5" customFormat="1" ht="12.75">
      <c r="A22" s="51"/>
      <c r="B22" s="21"/>
      <c r="C22" s="16"/>
      <c r="D22" s="16"/>
      <c r="E22" s="52"/>
    </row>
    <row r="23" spans="1:5" s="5" customFormat="1" ht="12.75">
      <c r="A23" s="51" t="s">
        <v>27</v>
      </c>
      <c r="B23" s="15">
        <v>75</v>
      </c>
      <c r="C23" s="16"/>
      <c r="D23" s="17"/>
      <c r="E23" s="52"/>
    </row>
    <row r="24" spans="1:5" ht="12.75">
      <c r="A24" s="50"/>
      <c r="B24" s="9"/>
      <c r="C24" s="9"/>
      <c r="D24" s="9"/>
      <c r="E24" s="46"/>
    </row>
    <row r="25" spans="1:5" ht="12.75">
      <c r="A25" s="49" t="s">
        <v>5</v>
      </c>
      <c r="B25" s="29"/>
      <c r="C25" s="32"/>
      <c r="D25" s="33"/>
      <c r="E25" s="46"/>
    </row>
    <row r="26" spans="1:5" ht="12.75">
      <c r="A26" s="49"/>
      <c r="B26" s="7"/>
      <c r="C26" s="9"/>
      <c r="D26" s="9"/>
      <c r="E26" s="52"/>
    </row>
    <row r="27" spans="1:5" ht="12.75">
      <c r="A27" s="66" t="s">
        <v>6</v>
      </c>
      <c r="B27" s="67"/>
      <c r="C27" s="67"/>
      <c r="D27" s="67"/>
      <c r="E27" s="68"/>
    </row>
    <row r="28" spans="1:7" ht="12.75">
      <c r="A28" s="48"/>
      <c r="B28" s="1"/>
      <c r="C28" s="1"/>
      <c r="D28" s="1"/>
      <c r="E28" s="46"/>
      <c r="F28" s="69"/>
      <c r="G28" s="44"/>
    </row>
    <row r="29" spans="1:7" ht="12.75">
      <c r="A29" s="53" t="s">
        <v>7</v>
      </c>
      <c r="B29" s="8"/>
      <c r="C29" s="1"/>
      <c r="D29" s="1"/>
      <c r="E29" s="46"/>
      <c r="F29" s="73" t="s">
        <v>13</v>
      </c>
      <c r="G29" s="74"/>
    </row>
    <row r="30" spans="1:7" ht="12.75">
      <c r="A30" s="48"/>
      <c r="B30" s="1"/>
      <c r="C30" s="1"/>
      <c r="D30" s="1"/>
      <c r="E30" s="46"/>
      <c r="F30" s="48"/>
      <c r="G30" s="46"/>
    </row>
    <row r="31" spans="1:7" ht="12.75">
      <c r="A31" s="47" t="s">
        <v>19</v>
      </c>
      <c r="B31" s="54"/>
      <c r="C31" s="1"/>
      <c r="D31" s="22">
        <v>45</v>
      </c>
      <c r="E31" s="46" t="str">
        <f>IF($B$3=1,"ft",IF($B$3=2,"m","Please choose units"))</f>
        <v>ft</v>
      </c>
      <c r="F31" s="22"/>
      <c r="G31" s="46" t="str">
        <f>IF($B$3=1,"ft2",IF($B$3=2,"m2","Please choose units"))</f>
        <v>ft2</v>
      </c>
    </row>
    <row r="32" spans="1:7" ht="12.75">
      <c r="A32" s="47" t="s">
        <v>8</v>
      </c>
      <c r="B32" s="54"/>
      <c r="C32" s="1"/>
      <c r="D32" s="27">
        <v>90</v>
      </c>
      <c r="E32" s="46" t="str">
        <f>IF($B$3=1,"ft",IF($B$3=2,"m","Please choose units"))</f>
        <v>ft</v>
      </c>
      <c r="F32" s="61"/>
      <c r="G32" s="63"/>
    </row>
    <row r="33" spans="1:5" ht="12.75">
      <c r="A33" s="47" t="s">
        <v>9</v>
      </c>
      <c r="B33" s="54"/>
      <c r="C33" s="1"/>
      <c r="D33" s="22">
        <v>75</v>
      </c>
      <c r="E33" s="46" t="str">
        <f>IF($B$3=1,"ft",IF($B$3=2,"m","Please choose units"))</f>
        <v>ft</v>
      </c>
    </row>
    <row r="34" spans="1:5" ht="12.75">
      <c r="A34" s="47" t="s">
        <v>10</v>
      </c>
      <c r="B34" s="54"/>
      <c r="C34" s="1"/>
      <c r="D34" s="22">
        <v>135</v>
      </c>
      <c r="E34" s="46" t="str">
        <f>IF($B$3=1,"ft",IF($B$3=2,"m","Please choose units"))</f>
        <v>ft</v>
      </c>
    </row>
    <row r="35" spans="1:5" ht="12.75">
      <c r="A35" s="47" t="s">
        <v>11</v>
      </c>
      <c r="B35" s="54"/>
      <c r="C35" s="1"/>
      <c r="D35" s="10">
        <f>D34-D33</f>
        <v>60</v>
      </c>
      <c r="E35" s="46" t="str">
        <f>IF($B$3=1,"ft",IF($B$3=2,"m","Please choose units"))</f>
        <v>ft</v>
      </c>
    </row>
    <row r="36" spans="1:5" ht="12.75">
      <c r="A36" s="47" t="s">
        <v>12</v>
      </c>
      <c r="B36" s="54"/>
      <c r="C36" s="1"/>
      <c r="D36" s="11">
        <f>IF(F31=0,D31*D32*D35,F31*D35)</f>
        <v>243000</v>
      </c>
      <c r="E36" s="46" t="str">
        <f>IF($B$3=1,"ft3",IF($B$3=2,"m3","Please choose units"))</f>
        <v>ft3</v>
      </c>
    </row>
    <row r="37" spans="1:5" ht="12.75">
      <c r="A37" s="48"/>
      <c r="B37" s="1"/>
      <c r="C37" s="1"/>
      <c r="D37" s="1"/>
      <c r="E37" s="46"/>
    </row>
    <row r="38" spans="1:5" ht="12.75">
      <c r="A38" s="53" t="s">
        <v>14</v>
      </c>
      <c r="B38" s="8"/>
      <c r="C38" s="1"/>
      <c r="D38" s="1"/>
      <c r="E38" s="46"/>
    </row>
    <row r="39" spans="1:5" ht="12.75">
      <c r="A39" s="48"/>
      <c r="B39" s="1"/>
      <c r="C39" s="1"/>
      <c r="D39" s="9"/>
      <c r="E39" s="46"/>
    </row>
    <row r="40" spans="1:5" ht="12.75">
      <c r="A40" s="50" t="s">
        <v>15</v>
      </c>
      <c r="B40" s="6"/>
      <c r="C40" s="1"/>
      <c r="D40" s="28">
        <v>35</v>
      </c>
      <c r="E40" s="55" t="s">
        <v>16</v>
      </c>
    </row>
    <row r="41" spans="1:5" ht="12.75">
      <c r="A41" s="50" t="s">
        <v>0</v>
      </c>
      <c r="B41" s="4"/>
      <c r="C41" s="1"/>
      <c r="D41" s="13">
        <f>D36*D40/100</f>
        <v>85050</v>
      </c>
      <c r="E41" s="55" t="str">
        <f>IF($B$3=1,"ft3",IF($B$3=2,"m3","Please choose units"))</f>
        <v>ft3</v>
      </c>
    </row>
    <row r="42" spans="1:5" ht="12.75">
      <c r="A42" s="50" t="s">
        <v>25</v>
      </c>
      <c r="B42" s="2"/>
      <c r="C42" s="1"/>
      <c r="D42" s="3">
        <v>75</v>
      </c>
      <c r="E42" s="55" t="s">
        <v>26</v>
      </c>
    </row>
    <row r="43" spans="1:5" ht="12.75">
      <c r="A43" s="50" t="s">
        <v>17</v>
      </c>
      <c r="B43" s="4"/>
      <c r="C43" s="54" t="s">
        <v>24</v>
      </c>
      <c r="D43" s="12">
        <f>IF($B$3=1,D41*75*28.3167/453592,IF($B$3=2,D41*75*1000/453592,0))</f>
        <v>398.2106168649359</v>
      </c>
      <c r="E43" s="55" t="s">
        <v>18</v>
      </c>
    </row>
    <row r="44" spans="1:5" ht="12.75">
      <c r="A44" s="47" t="s">
        <v>23</v>
      </c>
      <c r="B44" s="1"/>
      <c r="C44" s="54"/>
      <c r="D44" s="56">
        <f>SUM(D43)/55</f>
        <v>7.240193033907926</v>
      </c>
      <c r="E44" s="46"/>
    </row>
    <row r="45" spans="1:5" ht="12.75">
      <c r="A45" s="48"/>
      <c r="B45" s="1"/>
      <c r="C45" s="1"/>
      <c r="D45" s="1"/>
      <c r="E45" s="46"/>
    </row>
    <row r="46" spans="1:5" ht="12.75">
      <c r="A46" s="57" t="s">
        <v>22</v>
      </c>
      <c r="B46" s="58"/>
      <c r="C46" s="58"/>
      <c r="D46" s="58"/>
      <c r="E46" s="59"/>
    </row>
    <row r="47" spans="1:5" ht="12.75">
      <c r="A47" s="60" t="s">
        <v>21</v>
      </c>
      <c r="B47" s="1"/>
      <c r="C47" s="1"/>
      <c r="D47" s="1"/>
      <c r="E47" s="46"/>
    </row>
    <row r="48" spans="1:5" ht="12.75">
      <c r="A48" s="61"/>
      <c r="B48" s="62"/>
      <c r="C48" s="62"/>
      <c r="D48" s="62"/>
      <c r="E48" s="63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</sheetData>
  <sheetProtection/>
  <mergeCells count="6">
    <mergeCell ref="A1:E1"/>
    <mergeCell ref="A27:E27"/>
    <mergeCell ref="B5:D5"/>
    <mergeCell ref="B19:D19"/>
    <mergeCell ref="B25:D25"/>
    <mergeCell ref="B21:D21"/>
  </mergeCells>
  <hyperlinks>
    <hyperlink ref="A47" r:id="rId1" display="info@provectus.com"/>
  </hyperlinks>
  <printOptions/>
  <pageMargins left="0.25" right="0.25" top="0.75" bottom="0.75" header="0.3" footer="0.3"/>
  <pageSetup fitToHeight="1" fitToWidth="1" horizontalDpi="600" verticalDpi="600" orientation="landscape" r:id="rId2"/>
  <headerFooter>
    <oddHeader>&amp;R&amp;Z&amp;F</oddHeader>
    <oddFooter>&amp;L&amp;A&amp;CPage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29.140625" style="0" customWidth="1"/>
    <col min="2" max="2" width="9.421875" style="0" customWidth="1"/>
    <col min="3" max="3" width="13.140625" style="0" customWidth="1"/>
    <col min="4" max="4" width="10.28125" style="0" customWidth="1"/>
    <col min="5" max="5" width="18.57421875" style="0" customWidth="1"/>
    <col min="6" max="6" width="11.7109375" style="0" bestFit="1" customWidth="1"/>
  </cols>
  <sheetData>
    <row r="1" spans="1:5" ht="54" customHeight="1">
      <c r="A1" s="70" t="s">
        <v>20</v>
      </c>
      <c r="B1" s="71"/>
      <c r="C1" s="71"/>
      <c r="D1" s="71"/>
      <c r="E1" s="72"/>
    </row>
    <row r="2" spans="1:5" ht="18.75">
      <c r="A2" s="40"/>
      <c r="B2" s="41"/>
      <c r="C2" s="42"/>
      <c r="D2" s="43"/>
      <c r="E2" s="44"/>
    </row>
    <row r="3" spans="1:5" ht="12.75">
      <c r="A3" s="45" t="s">
        <v>1</v>
      </c>
      <c r="B3" s="22">
        <v>1</v>
      </c>
      <c r="C3" s="1"/>
      <c r="D3" s="1"/>
      <c r="E3" s="46"/>
    </row>
    <row r="4" spans="1:5" ht="12.75">
      <c r="A4" s="47"/>
      <c r="B4" s="1"/>
      <c r="C4" s="1"/>
      <c r="D4" s="1"/>
      <c r="E4" s="46"/>
    </row>
    <row r="5" spans="1:5" ht="12.75">
      <c r="A5" s="45" t="s">
        <v>2</v>
      </c>
      <c r="B5" s="34" t="s">
        <v>24</v>
      </c>
      <c r="C5" s="35"/>
      <c r="D5" s="36"/>
      <c r="E5" s="46"/>
    </row>
    <row r="6" spans="1:5" ht="12.75">
      <c r="A6" s="48"/>
      <c r="B6" s="1"/>
      <c r="C6" s="1"/>
      <c r="D6" s="1"/>
      <c r="E6" s="46"/>
    </row>
    <row r="7" spans="1:5" ht="12.75" customHeight="1" hidden="1">
      <c r="A7" s="48"/>
      <c r="B7" s="1"/>
      <c r="C7" s="1"/>
      <c r="D7" s="1"/>
      <c r="E7" s="46"/>
    </row>
    <row r="8" spans="1:5" ht="12.75" customHeight="1" hidden="1">
      <c r="A8" s="48"/>
      <c r="B8" s="1"/>
      <c r="C8" s="1"/>
      <c r="D8" s="1"/>
      <c r="E8" s="46"/>
    </row>
    <row r="9" spans="1:5" ht="12.75" customHeight="1" hidden="1">
      <c r="A9" s="48"/>
      <c r="B9" s="1"/>
      <c r="C9" s="1"/>
      <c r="D9" s="1"/>
      <c r="E9" s="46"/>
    </row>
    <row r="10" spans="1:5" ht="12.75" customHeight="1" hidden="1">
      <c r="A10" s="48"/>
      <c r="B10" s="1"/>
      <c r="C10" s="1"/>
      <c r="D10" s="1"/>
      <c r="E10" s="46"/>
    </row>
    <row r="11" spans="1:5" ht="12.75" customHeight="1" hidden="1">
      <c r="A11" s="48"/>
      <c r="B11" s="1"/>
      <c r="C11" s="1"/>
      <c r="D11" s="1"/>
      <c r="E11" s="46"/>
    </row>
    <row r="12" spans="1:5" ht="12.75" customHeight="1" hidden="1">
      <c r="A12" s="48"/>
      <c r="B12" s="1"/>
      <c r="C12" s="1"/>
      <c r="D12" s="1"/>
      <c r="E12" s="46"/>
    </row>
    <row r="13" spans="1:5" ht="12.75" customHeight="1" hidden="1">
      <c r="A13" s="48"/>
      <c r="B13" s="1"/>
      <c r="C13" s="1"/>
      <c r="D13" s="1"/>
      <c r="E13" s="46"/>
    </row>
    <row r="14" spans="1:5" ht="12.75" customHeight="1" hidden="1">
      <c r="A14" s="48"/>
      <c r="B14" s="1"/>
      <c r="C14" s="1"/>
      <c r="D14" s="1"/>
      <c r="E14" s="46"/>
    </row>
    <row r="15" spans="1:5" ht="12.75" customHeight="1" hidden="1">
      <c r="A15" s="48"/>
      <c r="B15" s="1"/>
      <c r="C15" s="1"/>
      <c r="D15" s="1"/>
      <c r="E15" s="46"/>
    </row>
    <row r="16" spans="1:5" ht="12.75" customHeight="1" hidden="1">
      <c r="A16" s="48"/>
      <c r="B16" s="1"/>
      <c r="C16" s="1"/>
      <c r="D16" s="1"/>
      <c r="E16" s="46"/>
    </row>
    <row r="17" spans="1:5" ht="12.75" customHeight="1" hidden="1">
      <c r="A17" s="48"/>
      <c r="B17" s="1"/>
      <c r="C17" s="1"/>
      <c r="D17" s="1"/>
      <c r="E17" s="46"/>
    </row>
    <row r="18" spans="1:5" ht="12.75" customHeight="1" hidden="1">
      <c r="A18" s="48"/>
      <c r="B18" s="1"/>
      <c r="C18" s="1"/>
      <c r="D18" s="1"/>
      <c r="E18" s="46"/>
    </row>
    <row r="19" spans="1:5" ht="12.75">
      <c r="A19" s="49" t="s">
        <v>3</v>
      </c>
      <c r="B19" s="34" t="s">
        <v>24</v>
      </c>
      <c r="C19" s="35"/>
      <c r="D19" s="36"/>
      <c r="E19" s="46"/>
    </row>
    <row r="20" spans="1:5" ht="12.75">
      <c r="A20" s="50"/>
      <c r="B20" s="9"/>
      <c r="C20" s="9"/>
      <c r="D20" s="9"/>
      <c r="E20" s="46"/>
    </row>
    <row r="21" spans="1:5" ht="12.75">
      <c r="A21" s="49" t="s">
        <v>4</v>
      </c>
      <c r="B21" s="34" t="s">
        <v>24</v>
      </c>
      <c r="C21" s="35"/>
      <c r="D21" s="36"/>
      <c r="E21" s="46"/>
    </row>
    <row r="22" spans="1:5" s="5" customFormat="1" ht="12.75">
      <c r="A22" s="51"/>
      <c r="B22" s="18"/>
      <c r="C22" s="19"/>
      <c r="D22" s="19"/>
      <c r="E22" s="52"/>
    </row>
    <row r="23" spans="1:5" s="5" customFormat="1" ht="12.75">
      <c r="A23" s="51" t="s">
        <v>27</v>
      </c>
      <c r="B23" s="15">
        <v>50</v>
      </c>
      <c r="C23" s="16"/>
      <c r="D23" s="17"/>
      <c r="E23" s="52"/>
    </row>
    <row r="24" spans="1:5" ht="12.75">
      <c r="A24" s="50"/>
      <c r="B24" s="9"/>
      <c r="C24" s="9"/>
      <c r="D24" s="9"/>
      <c r="E24" s="46"/>
    </row>
    <row r="25" spans="1:5" ht="12.75">
      <c r="A25" s="49" t="s">
        <v>5</v>
      </c>
      <c r="B25" s="37" t="s">
        <v>24</v>
      </c>
      <c r="C25" s="38"/>
      <c r="D25" s="39"/>
      <c r="E25" s="46"/>
    </row>
    <row r="26" spans="1:5" ht="12.75">
      <c r="A26" s="49"/>
      <c r="B26" s="7"/>
      <c r="C26" s="9"/>
      <c r="D26" s="9"/>
      <c r="E26" s="52"/>
    </row>
    <row r="27" spans="1:5" ht="12.75">
      <c r="A27" s="66" t="s">
        <v>6</v>
      </c>
      <c r="B27" s="67"/>
      <c r="C27" s="67"/>
      <c r="D27" s="67"/>
      <c r="E27" s="68"/>
    </row>
    <row r="28" spans="1:5" ht="12.75">
      <c r="A28" s="48"/>
      <c r="B28" s="1"/>
      <c r="C28" s="1"/>
      <c r="D28" s="1"/>
      <c r="E28" s="46"/>
    </row>
    <row r="29" spans="1:7" ht="12.75">
      <c r="A29" s="53" t="s">
        <v>7</v>
      </c>
      <c r="B29" s="8"/>
      <c r="C29" s="1"/>
      <c r="D29" s="1"/>
      <c r="E29" s="46"/>
      <c r="F29" s="64" t="s">
        <v>13</v>
      </c>
      <c r="G29" s="65"/>
    </row>
    <row r="30" spans="1:7" ht="12.75">
      <c r="A30" s="48"/>
      <c r="B30" s="1"/>
      <c r="C30" s="1"/>
      <c r="D30" s="1"/>
      <c r="E30" s="46"/>
      <c r="F30" s="48"/>
      <c r="G30" s="46"/>
    </row>
    <row r="31" spans="1:7" ht="12.75">
      <c r="A31" s="47" t="s">
        <v>19</v>
      </c>
      <c r="B31" s="54"/>
      <c r="C31" s="1"/>
      <c r="D31" s="22">
        <v>590</v>
      </c>
      <c r="E31" s="46" t="str">
        <f>IF($B$3=1,"ft",IF($B$3=2,"m","Please choose units"))</f>
        <v>ft</v>
      </c>
      <c r="F31" s="22"/>
      <c r="G31" s="46" t="str">
        <f>IF($B$3=1,"ft2",IF($B$3=2,"m2","Please choose units"))</f>
        <v>ft2</v>
      </c>
    </row>
    <row r="32" spans="1:7" ht="12.75">
      <c r="A32" s="47" t="s">
        <v>8</v>
      </c>
      <c r="B32" s="54"/>
      <c r="C32" s="1"/>
      <c r="D32" s="27">
        <v>20</v>
      </c>
      <c r="E32" s="46" t="str">
        <f>IF($B$3=1,"ft",IF($B$3=2,"m","Please choose units"))</f>
        <v>ft</v>
      </c>
      <c r="F32" s="61"/>
      <c r="G32" s="63"/>
    </row>
    <row r="33" spans="1:5" ht="12.75">
      <c r="A33" s="47" t="s">
        <v>9</v>
      </c>
      <c r="B33" s="54"/>
      <c r="C33" s="1"/>
      <c r="D33" s="22">
        <v>20</v>
      </c>
      <c r="E33" s="46" t="str">
        <f>IF($B$3=1,"ft",IF($B$3=2,"m","Please choose units"))</f>
        <v>ft</v>
      </c>
    </row>
    <row r="34" spans="1:5" ht="12.75">
      <c r="A34" s="47" t="s">
        <v>10</v>
      </c>
      <c r="B34" s="54"/>
      <c r="C34" s="1"/>
      <c r="D34" s="22">
        <v>45</v>
      </c>
      <c r="E34" s="46" t="str">
        <f>IF($B$3=1,"ft",IF($B$3=2,"m","Please choose units"))</f>
        <v>ft</v>
      </c>
    </row>
    <row r="35" spans="1:5" ht="12.75">
      <c r="A35" s="47" t="s">
        <v>11</v>
      </c>
      <c r="B35" s="54"/>
      <c r="C35" s="1"/>
      <c r="D35" s="10">
        <f>D34-D33</f>
        <v>25</v>
      </c>
      <c r="E35" s="46" t="str">
        <f>IF($B$3=1,"ft",IF($B$3=2,"m","Please choose units"))</f>
        <v>ft</v>
      </c>
    </row>
    <row r="36" spans="1:5" ht="12.75">
      <c r="A36" s="47" t="s">
        <v>12</v>
      </c>
      <c r="B36" s="54"/>
      <c r="C36" s="1"/>
      <c r="D36" s="11">
        <f>IF(F31=0,D31*D32*D35,F31*D35)</f>
        <v>295000</v>
      </c>
      <c r="E36" s="46" t="str">
        <f>IF($B$3=1,"ft3",IF($B$3=2,"m3","Please choose units"))</f>
        <v>ft3</v>
      </c>
    </row>
    <row r="37" spans="1:5" ht="12.75">
      <c r="A37" s="48"/>
      <c r="B37" s="1"/>
      <c r="C37" s="1"/>
      <c r="D37" s="1"/>
      <c r="E37" s="46"/>
    </row>
    <row r="38" spans="1:5" ht="12.75">
      <c r="A38" s="53" t="s">
        <v>14</v>
      </c>
      <c r="B38" s="8"/>
      <c r="C38" s="1"/>
      <c r="D38" s="1"/>
      <c r="E38" s="46"/>
    </row>
    <row r="39" spans="1:5" ht="12.75">
      <c r="A39" s="48"/>
      <c r="B39" s="1"/>
      <c r="C39" s="1"/>
      <c r="D39" s="9"/>
      <c r="E39" s="46"/>
    </row>
    <row r="40" spans="1:5" ht="12.75">
      <c r="A40" s="50" t="s">
        <v>15</v>
      </c>
      <c r="B40" s="6"/>
      <c r="C40" s="1"/>
      <c r="D40" s="28">
        <v>40</v>
      </c>
      <c r="E40" s="55" t="s">
        <v>16</v>
      </c>
    </row>
    <row r="41" spans="1:5" ht="12.75">
      <c r="A41" s="50" t="s">
        <v>0</v>
      </c>
      <c r="B41" s="4"/>
      <c r="C41" s="1"/>
      <c r="D41" s="13">
        <f>D36*D40/100</f>
        <v>118000</v>
      </c>
      <c r="E41" s="55" t="str">
        <f>IF($B$3=1,"ft3",IF($B$3=2,"m3","Please choose units"))</f>
        <v>ft3</v>
      </c>
    </row>
    <row r="42" spans="1:5" ht="12.75">
      <c r="A42" s="50" t="s">
        <v>25</v>
      </c>
      <c r="B42" s="2"/>
      <c r="C42" s="1"/>
      <c r="D42" s="3">
        <v>50</v>
      </c>
      <c r="E42" s="55" t="s">
        <v>26</v>
      </c>
    </row>
    <row r="43" spans="1:5" ht="12.75">
      <c r="A43" s="50" t="s">
        <v>17</v>
      </c>
      <c r="B43" s="4"/>
      <c r="C43" s="1"/>
      <c r="D43" s="12">
        <f>IF($B$3=1,D41*50*28.3167/453592,IF($B$3=2,D41*50*1000/453592,0))</f>
        <v>368.323361082206</v>
      </c>
      <c r="E43" s="55" t="s">
        <v>18</v>
      </c>
    </row>
    <row r="44" spans="1:5" ht="12.75">
      <c r="A44" s="47" t="s">
        <v>23</v>
      </c>
      <c r="B44" s="1"/>
      <c r="C44" s="54"/>
      <c r="D44" s="56">
        <f>SUM(D43)/55</f>
        <v>6.696788383312836</v>
      </c>
      <c r="E44" s="46"/>
    </row>
    <row r="45" spans="1:5" ht="12.75">
      <c r="A45" s="48"/>
      <c r="B45" s="1"/>
      <c r="C45" s="1"/>
      <c r="D45" s="1"/>
      <c r="E45" s="46"/>
    </row>
    <row r="46" spans="1:5" ht="12.75">
      <c r="A46" s="57" t="s">
        <v>22</v>
      </c>
      <c r="B46" s="58"/>
      <c r="C46" s="58"/>
      <c r="D46" s="58"/>
      <c r="E46" s="59"/>
    </row>
    <row r="47" spans="1:5" ht="12.75">
      <c r="A47" s="60" t="s">
        <v>21</v>
      </c>
      <c r="B47" s="1"/>
      <c r="C47" s="1"/>
      <c r="D47" s="1"/>
      <c r="E47" s="46"/>
    </row>
    <row r="48" spans="1:5" ht="12.75">
      <c r="A48" s="61"/>
      <c r="B48" s="62"/>
      <c r="C48" s="62"/>
      <c r="D48" s="62"/>
      <c r="E48" s="63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</sheetData>
  <sheetProtection/>
  <mergeCells count="6">
    <mergeCell ref="A27:E27"/>
    <mergeCell ref="A1:E1"/>
    <mergeCell ref="B5:D5"/>
    <mergeCell ref="B19:D19"/>
    <mergeCell ref="B21:D21"/>
    <mergeCell ref="B25:D25"/>
  </mergeCells>
  <hyperlinks>
    <hyperlink ref="A47" r:id="rId1" display="info@provectus.com"/>
  </hyperlinks>
  <printOptions/>
  <pageMargins left="0.25" right="0.25" top="0.75" bottom="0.75" header="0.3" footer="0.3"/>
  <pageSetup fitToHeight="1" fitToWidth="1" horizontalDpi="600" verticalDpi="600" orientation="landscape" r:id="rId2"/>
  <headerFooter>
    <oddHeader>&amp;R&amp;Z&amp;F</oddHeader>
    <oddFooter>&amp;L&amp;A&amp;CPage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Christopher Mullen</cp:lastModifiedBy>
  <cp:lastPrinted>2013-12-06T10:48:22Z</cp:lastPrinted>
  <dcterms:created xsi:type="dcterms:W3CDTF">2009-12-21T12:51:49Z</dcterms:created>
  <dcterms:modified xsi:type="dcterms:W3CDTF">2016-02-05T22:09:21Z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